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fsfoc01.stzg.global\UserFolders\SYAN\Downloads\"/>
    </mc:Choice>
  </mc:AlternateContent>
  <xr:revisionPtr revIDLastSave="0" documentId="13_ncr:1_{36991380-6B7F-445C-B106-C2CFB20E871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teuerperiode 2025" sheetId="1" r:id="rId1"/>
  </sheets>
  <definedNames>
    <definedName name="_xlnm.Print_Area" localSheetId="0">'Steuerperiode 2025'!$A$1:$J$45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" i="1" l="1"/>
  <c r="O56" i="1"/>
  <c r="O50" i="1"/>
  <c r="O52" i="1"/>
  <c r="O54" i="1"/>
  <c r="M29" i="1" l="1"/>
  <c r="M30" i="1"/>
  <c r="O28" i="1" l="1"/>
  <c r="O42" i="1" l="1"/>
  <c r="O37" i="1"/>
  <c r="O31" i="1"/>
  <c r="O34" i="1"/>
  <c r="O44" i="1"/>
  <c r="O46" i="1" l="1"/>
  <c r="O21" i="1"/>
  <c r="O17" i="1"/>
  <c r="O14" i="1"/>
  <c r="O12" i="1"/>
  <c r="O25" i="1" l="1"/>
  <c r="O48" i="1" l="1"/>
  <c r="O58" i="1" l="1"/>
  <c r="D44" i="1" s="1"/>
</calcChain>
</file>

<file path=xl/sharedStrings.xml><?xml version="1.0" encoding="utf-8"?>
<sst xmlns="http://schemas.openxmlformats.org/spreadsheetml/2006/main" count="71" uniqueCount="70">
  <si>
    <t>Zivilstand:</t>
  </si>
  <si>
    <t>Einkommen:</t>
  </si>
  <si>
    <t>übriges Einkommen</t>
  </si>
  <si>
    <t>Beiträge an Säule 3a</t>
  </si>
  <si>
    <t>Abzüge:</t>
  </si>
  <si>
    <t>Bitte geben Sie das Bruttoeinkommen aus Liegenschaften (einschliesslich Eigenmietwert) und Wertschriften ein</t>
  </si>
  <si>
    <t>Allfällige Schuldzinsen können in diesem Feld eingetragen werden</t>
  </si>
  <si>
    <t>Code</t>
  </si>
  <si>
    <t>Aus Haupterwerbstätigkeit</t>
  </si>
  <si>
    <t>Frau / Partn. 1</t>
  </si>
  <si>
    <t>Mann / Partn. 2</t>
  </si>
  <si>
    <t>Erstverdienereinkommen Nettolohn</t>
  </si>
  <si>
    <t>Bitte geben Sie hier Ihr Nettoerwerbseinkommen ein</t>
  </si>
  <si>
    <t>Zweitverdienereinkommen Nettolohn</t>
  </si>
  <si>
    <t>Bitte geben Sie hier das Nettoerwerbseinkommen Ihres Ehegatten ein, falls dieser ebenfalls erwerbstätig ist</t>
  </si>
  <si>
    <t>110, 130ff</t>
  </si>
  <si>
    <t>181ff</t>
  </si>
  <si>
    <t>Einkünfte Liegenschaften</t>
  </si>
  <si>
    <t xml:space="preserve">Gehaltsnebenleistungen, Diverse Renten, Taggelder, Erträge aus Guthaben </t>
  </si>
  <si>
    <t>Vermögensertrag (inkl. Eigenmietwert)</t>
  </si>
  <si>
    <t>Falls Sie noch über weitere Einkünfte verfügen, geben Sie hier bitte diese ein
[z.B. Renten, Alimente, Gehaltsnebenleistungen, Taggelder, Erträge aus Lotto]</t>
  </si>
  <si>
    <t xml:space="preserve">Total der Einküfte </t>
  </si>
  <si>
    <t>Beiträge an gebundene Vorsorge</t>
  </si>
  <si>
    <t>Private Schuldzinsen</t>
  </si>
  <si>
    <t>Berufsauslagen &amp; Sonderabzug</t>
  </si>
  <si>
    <t>Total Abzüge</t>
  </si>
  <si>
    <t>Reineinkommen</t>
  </si>
  <si>
    <t>Abzug Eheleute / Einzelperson</t>
  </si>
  <si>
    <t>Kinderabzug</t>
  </si>
  <si>
    <t>Anzahl Kinder bis 15 Jahre:</t>
  </si>
  <si>
    <t>Anzahl Kinder ab 16 Jahre:</t>
  </si>
  <si>
    <t>Kinderabzug Zusatz</t>
  </si>
  <si>
    <t>Mietzinsabzug</t>
  </si>
  <si>
    <t>Steuerbares Einkommen gesamt</t>
  </si>
  <si>
    <t>Steuerbares Einkommen gesamt:</t>
  </si>
  <si>
    <t>gemäss Ziffer 490 Steuererklärung</t>
  </si>
  <si>
    <t>Pauschalabzug</t>
  </si>
  <si>
    <t>Berufsauslagen</t>
  </si>
  <si>
    <t>Geben Sie hier bitte Ihre übrigen Abzüge ein (z.B. Fahrkosten Wohnort-Arbeitsort, Kosten für auswärtige Verpflegung)</t>
  </si>
  <si>
    <t>201, 202</t>
  </si>
  <si>
    <t>400 / 402</t>
  </si>
  <si>
    <t>Versicherungsprämien</t>
  </si>
  <si>
    <t>Versicherungsabzug</t>
  </si>
  <si>
    <t>403a / 404</t>
  </si>
  <si>
    <t>Schuld- &amp; Hypothekarzinsen</t>
  </si>
  <si>
    <t>inkl. Hypothekarzinsen</t>
  </si>
  <si>
    <t>u.a. für Krankenkassenprämien abzüglich Prämienvergünstigung</t>
  </si>
  <si>
    <t>Unterhaltsbeiträge (Alimente)</t>
  </si>
  <si>
    <t>Hier sind allfällige Unterhaltsbeiträge (Alimente) an den geschiedenen oder getrennt lebenden Ehegatten bzw. deren minderjährige Kinder einzutragen.</t>
  </si>
  <si>
    <t>210 / 211</t>
  </si>
  <si>
    <t>Unterhaltsbeiträge / Alimente</t>
  </si>
  <si>
    <t>Hier können Sie die Krankenkassenprämien (abzüglich der Prämienverbilligung) sowie Prämien für Lebensversicherungen, Unfallversicherungen und Todesfallrisikoversicherungen eintragen</t>
  </si>
  <si>
    <t>Nettomiete pro Mt.:</t>
  </si>
  <si>
    <r>
      <t>Annahme:</t>
    </r>
    <r>
      <rPr>
        <sz val="11"/>
        <color theme="1"/>
        <rFont val="Univers 45 Light"/>
      </rPr>
      <t xml:space="preserve"> Unselbständig erwerbende Person/en mit eigenem Haushalt</t>
    </r>
  </si>
  <si>
    <t>2 Eink.</t>
  </si>
  <si>
    <t>1 Eink.</t>
  </si>
  <si>
    <t>Steuerjahr:</t>
  </si>
  <si>
    <t>Auf dieser Aufstellung nicht ersichtlich, jedoch berücksichtigt sind die Familienabzüge gemäss Ziff. 400, 402, 403 und 403a der Steuererklärung.</t>
  </si>
  <si>
    <t>verheiratet (ledig mit Kind) / ledig</t>
  </si>
  <si>
    <t>Fahrkosten für öV x 220 Tag /Essen max. 1'600 (mit) bzw. 3'200 ohne Kant.</t>
  </si>
  <si>
    <t>Berufsauslagen: 3% vom Nettolohn, mind. 2000, max. 4'000</t>
  </si>
  <si>
    <t>zusätzlicher Kinderabzug für Kinder ab dem 15. Altersjahr bzw. Eigenbetreuungsabzug 12'000</t>
  </si>
  <si>
    <t>pro minderjähriges Kind oder bis 25. Altersjahr sofern in Ausbildung: 12'500</t>
  </si>
  <si>
    <t>Eheleute: 23'600 / übrige Steuerpflichtige: 11'800</t>
  </si>
  <si>
    <t>30% der Nettomiete, max. 10'600</t>
  </si>
  <si>
    <t xml:space="preserve">Gehen beide Ehegatten einer Arbeit nach, können CHF 4'500 abgezogen werden
</t>
  </si>
  <si>
    <t>provisorische Berechnung  Betreuungsgutscheine (ohne Gewähr)</t>
  </si>
  <si>
    <t xml:space="preserve">Steuerrechner Abteilung 2025 Soziales / Gesellschaft für </t>
  </si>
  <si>
    <t>max. 7258</t>
  </si>
  <si>
    <t>Geben Sie hier bitte die von Ihnen (und von Ihrem Ehegatten) bezahlten Beiträge in die Säule 3a ein (maximum 7258 Franken pro erwerbstätige Person)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</si>
</sst>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]\ #,##0.00"/>
  </numFmts>
  <fonts count="12" x14ac:knownFonts="1">
    <font>
      <sz val="10"/>
      <color theme="1"/>
      <name val="Univers 45 Light"/>
      <family val="2"/>
    </font>
    <font>
      <b/>
      <sz val="11"/>
      <color theme="1"/>
      <name val="Univers 45 Light"/>
    </font>
    <font>
      <sz val="11"/>
      <color theme="1"/>
      <name val="Univers 45 Light"/>
    </font>
    <font>
      <sz val="10"/>
      <color theme="1"/>
      <name val="Univers 45 Light"/>
    </font>
    <font>
      <sz val="10"/>
      <color rgb="FF000000"/>
      <name val="Univers 45 Light"/>
    </font>
    <font>
      <b/>
      <sz val="11"/>
      <color rgb="FF0000FF"/>
      <name val="Univers 45 Light"/>
    </font>
    <font>
      <sz val="11"/>
      <color theme="1"/>
      <name val="Univers Condensed"/>
      <family val="2"/>
    </font>
    <font>
      <b/>
      <vertAlign val="superscript"/>
      <sz val="11"/>
      <color theme="1"/>
      <name val="Univers 45 Light"/>
    </font>
    <font>
      <b/>
      <sz val="18"/>
      <color theme="1"/>
      <name val="Univers 45 Light"/>
    </font>
    <font>
      <sz val="6"/>
      <color theme="1"/>
      <name val="Univers 45 Light"/>
    </font>
    <font>
      <b/>
      <vertAlign val="superscript"/>
      <sz val="10"/>
      <color theme="1"/>
      <name val="Univers 45 Light"/>
    </font>
    <font>
      <b/>
      <sz val="10"/>
      <color theme="1"/>
      <name val="Univers 45 Light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2" fillId="0" borderId="1" xfId="0" applyFont="1" applyFill="1" applyBorder="1" applyProtection="1">
      <protection hidden="1"/>
    </xf>
    <xf numFmtId="0" fontId="8" fillId="0" borderId="1" xfId="0" applyFont="1" applyFill="1" applyBorder="1" applyProtection="1">
      <protection hidden="1"/>
    </xf>
    <xf numFmtId="0" fontId="1" fillId="0" borderId="1" xfId="0" applyFont="1" applyFill="1" applyBorder="1" applyProtection="1">
      <protection hidden="1"/>
    </xf>
    <xf numFmtId="0" fontId="2" fillId="3" borderId="0" xfId="0" applyFont="1" applyFill="1" applyBorder="1" applyProtection="1">
      <protection hidden="1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Protection="1">
      <protection hidden="1"/>
    </xf>
    <xf numFmtId="164" fontId="2" fillId="0" borderId="1" xfId="0" applyNumberFormat="1" applyFont="1" applyFill="1" applyBorder="1" applyProtection="1">
      <protection hidden="1"/>
    </xf>
    <xf numFmtId="164" fontId="2" fillId="0" borderId="0" xfId="0" applyNumberFormat="1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left" indent="1"/>
      <protection hidden="1"/>
    </xf>
    <xf numFmtId="0" fontId="2" fillId="0" borderId="1" xfId="0" applyFont="1" applyFill="1" applyBorder="1" applyAlignment="1" applyProtection="1">
      <alignment horizontal="left"/>
      <protection hidden="1"/>
    </xf>
    <xf numFmtId="0" fontId="2" fillId="3" borderId="0" xfId="0" applyFont="1" applyFill="1" applyBorder="1" applyAlignment="1" applyProtection="1">
      <alignment horizontal="right"/>
      <protection hidden="1"/>
    </xf>
    <xf numFmtId="0" fontId="4" fillId="0" borderId="1" xfId="0" applyFont="1" applyFill="1" applyBorder="1" applyAlignment="1" applyProtection="1">
      <alignment horizontal="left" vertical="center" wrapText="1" indent="1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164" fontId="5" fillId="0" borderId="0" xfId="0" applyNumberFormat="1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left" vertical="center" indent="2"/>
      <protection hidden="1"/>
    </xf>
    <xf numFmtId="0" fontId="2" fillId="0" borderId="1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vertical="top" wrapText="1"/>
      <protection hidden="1"/>
    </xf>
    <xf numFmtId="164" fontId="2" fillId="0" borderId="0" xfId="0" applyNumberFormat="1" applyFont="1" applyFill="1" applyBorder="1" applyAlignment="1" applyProtection="1">
      <protection hidden="1"/>
    </xf>
    <xf numFmtId="0" fontId="6" fillId="3" borderId="0" xfId="0" applyFont="1" applyFill="1" applyBorder="1" applyAlignment="1" applyProtection="1">
      <alignment vertical="top"/>
      <protection hidden="1"/>
    </xf>
    <xf numFmtId="0" fontId="4" fillId="0" borderId="1" xfId="0" applyFont="1" applyFill="1" applyBorder="1" applyAlignment="1" applyProtection="1">
      <alignment vertical="center" wrapText="1"/>
      <protection hidden="1"/>
    </xf>
    <xf numFmtId="0" fontId="2" fillId="3" borderId="1" xfId="0" applyFont="1" applyFill="1" applyBorder="1" applyProtection="1">
      <protection hidden="1"/>
    </xf>
    <xf numFmtId="0" fontId="4" fillId="3" borderId="1" xfId="0" applyFont="1" applyFill="1" applyBorder="1" applyAlignment="1" applyProtection="1">
      <alignment vertical="top" wrapText="1"/>
      <protection hidden="1"/>
    </xf>
    <xf numFmtId="0" fontId="4" fillId="3" borderId="0" xfId="0" applyFont="1" applyFill="1" applyBorder="1" applyAlignment="1" applyProtection="1">
      <alignment vertical="top" wrapText="1"/>
      <protection hidden="1"/>
    </xf>
    <xf numFmtId="0" fontId="2" fillId="2" borderId="1" xfId="0" applyFont="1" applyFill="1" applyBorder="1" applyProtection="1">
      <protection locked="0" hidden="1"/>
    </xf>
    <xf numFmtId="164" fontId="2" fillId="2" borderId="1" xfId="0" applyNumberFormat="1" applyFont="1" applyFill="1" applyBorder="1" applyProtection="1">
      <protection locked="0" hidden="1"/>
    </xf>
    <xf numFmtId="0" fontId="9" fillId="3" borderId="0" xfId="0" applyFont="1" applyFill="1" applyBorder="1" applyAlignment="1" applyProtection="1">
      <alignment horizontal="right" vertical="center"/>
      <protection hidden="1"/>
    </xf>
    <xf numFmtId="4" fontId="9" fillId="3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Protection="1">
      <protection locked="0" hidden="1"/>
    </xf>
    <xf numFmtId="0" fontId="2" fillId="2" borderId="1" xfId="0" applyFont="1" applyFill="1" applyBorder="1" applyProtection="1">
      <protection hidden="1"/>
    </xf>
    <xf numFmtId="0" fontId="7" fillId="0" borderId="1" xfId="0" applyFont="1" applyFill="1" applyBorder="1" applyAlignment="1" applyProtection="1">
      <alignment horizontal="right" vertical="top"/>
      <protection hidden="1"/>
    </xf>
    <xf numFmtId="0" fontId="2" fillId="0" borderId="1" xfId="0" applyFont="1" applyFill="1" applyBorder="1" applyProtection="1">
      <protection locked="0" hidden="1"/>
    </xf>
    <xf numFmtId="0" fontId="1" fillId="0" borderId="1" xfId="0" applyFont="1" applyFill="1" applyBorder="1" applyProtection="1">
      <protection locked="0" hidden="1"/>
    </xf>
    <xf numFmtId="0" fontId="10" fillId="0" borderId="1" xfId="0" applyFont="1" applyFill="1" applyBorder="1" applyAlignment="1" applyProtection="1">
      <alignment horizontal="right" vertical="top"/>
      <protection hidden="1"/>
    </xf>
    <xf numFmtId="0" fontId="11" fillId="0" borderId="1" xfId="0" applyFont="1" applyFill="1" applyBorder="1" applyProtection="1">
      <protection hidden="1"/>
    </xf>
    <xf numFmtId="164" fontId="3" fillId="4" borderId="1" xfId="0" applyNumberFormat="1" applyFont="1" applyFill="1" applyBorder="1" applyProtection="1">
      <protection locked="0" hidden="1"/>
    </xf>
    <xf numFmtId="0" fontId="4" fillId="0" borderId="1" xfId="0" applyFont="1" applyFill="1" applyBorder="1" applyAlignment="1" applyProtection="1">
      <alignment horizontal="left" vertical="center" wrapText="1" indent="1"/>
      <protection hidden="1"/>
    </xf>
    <xf numFmtId="0" fontId="7" fillId="0" borderId="1" xfId="0" applyFont="1" applyFill="1" applyBorder="1" applyAlignment="1" applyProtection="1">
      <alignment horizontal="left" vertical="top"/>
      <protection hidden="1"/>
    </xf>
    <xf numFmtId="0" fontId="2" fillId="3" borderId="0" xfId="0" applyFont="1" applyFill="1" applyBorder="1" applyAlignment="1" applyProtection="1">
      <alignment horizontal="left" vertical="top" wrapText="1"/>
      <protection hidden="1"/>
    </xf>
    <xf numFmtId="164" fontId="2" fillId="0" borderId="0" xfId="0" applyNumberFormat="1" applyFont="1" applyFill="1" applyBorder="1" applyAlignment="1" applyProtection="1">
      <alignment horizontal="right"/>
      <protection hidden="1"/>
    </xf>
  </cellXfs>
  <cellStyles count="2">
    <cellStyle name="Standard" xfId="0" builtinId="0"/>
    <cellStyle name="Verheiratet" xfId="1" xr:uid="{00000000-0005-0000-0000-000001000000}"/>
  </cellStyles>
  <dxfs count="0"/>
  <tableStyles count="0" defaultTableStyle="TableStyleMedium2" defaultPivotStyle="PivotStyleLight16"/>
  <colors>
    <mruColors>
      <color rgb="FFFFFF99"/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9526</xdr:colOff>
      <xdr:row>1</xdr:row>
      <xdr:rowOff>66676</xdr:rowOff>
    </xdr:to>
    <xdr:pic>
      <xdr:nvPicPr>
        <xdr:cNvPr id="5" name="Oaw.2011050310010145266807.0105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8" t="29231" r="75321" b="50198"/>
        <a:stretch/>
      </xdr:blipFill>
      <xdr:spPr>
        <a:xfrm>
          <a:off x="0" y="0"/>
          <a:ext cx="1162051" cy="361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79"/>
  <sheetViews>
    <sheetView tabSelected="1" view="pageLayout" zoomScale="84" zoomScaleNormal="100" zoomScalePageLayoutView="84" workbookViewId="0">
      <selection activeCell="I8" sqref="I8"/>
    </sheetView>
  </sheetViews>
  <sheetFormatPr baseColWidth="10" defaultRowHeight="16.5" x14ac:dyDescent="0.3"/>
  <cols>
    <col min="1" max="1" width="15.125" style="4" customWidth="1"/>
    <col min="2" max="2" width="13" style="4" customWidth="1"/>
    <col min="3" max="3" width="11.5" style="4" customWidth="1"/>
    <col min="4" max="4" width="15.125" style="4" customWidth="1"/>
    <col min="5" max="5" width="15.25" style="4" customWidth="1"/>
    <col min="6" max="6" width="7" style="4" customWidth="1"/>
    <col min="7" max="7" width="7.875" style="4" customWidth="1"/>
    <col min="8" max="8" width="21.125" style="4" customWidth="1"/>
    <col min="9" max="9" width="17.5" style="4" customWidth="1"/>
    <col min="10" max="10" width="10.125" style="4" customWidth="1"/>
    <col min="11" max="11" width="10.5" style="4" customWidth="1"/>
    <col min="12" max="12" width="5.875" style="5" bestFit="1" customWidth="1"/>
    <col min="13" max="13" width="24.625" style="4" bestFit="1" customWidth="1"/>
    <col min="14" max="14" width="16.75" style="4" customWidth="1"/>
    <col min="15" max="15" width="16.25" style="4" customWidth="1"/>
    <col min="16" max="16" width="56.625" style="4" customWidth="1"/>
    <col min="17" max="17" width="3.375" style="4" customWidth="1"/>
    <col min="18" max="18" width="8" style="4" customWidth="1"/>
    <col min="19" max="16384" width="11" style="4"/>
  </cols>
  <sheetData>
    <row r="1" spans="1:15" ht="23.25" x14ac:dyDescent="0.35">
      <c r="A1" s="1"/>
      <c r="B1" s="1"/>
      <c r="C1" s="2" t="s">
        <v>67</v>
      </c>
      <c r="D1" s="1"/>
      <c r="E1" s="1"/>
      <c r="F1" s="1"/>
      <c r="G1" s="3"/>
      <c r="H1" s="1"/>
      <c r="I1" s="1"/>
      <c r="J1" s="1"/>
    </row>
    <row r="2" spans="1:15" ht="23.25" x14ac:dyDescent="0.35">
      <c r="A2" s="1"/>
      <c r="B2" s="1"/>
      <c r="C2" s="2" t="s">
        <v>66</v>
      </c>
      <c r="D2" s="1"/>
      <c r="E2" s="1"/>
      <c r="F2" s="1"/>
      <c r="G2" s="1"/>
      <c r="H2" s="1"/>
      <c r="I2" s="1"/>
      <c r="J2" s="1"/>
    </row>
    <row r="3" spans="1:15" ht="13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5" x14ac:dyDescent="0.3">
      <c r="A4" s="3" t="s">
        <v>53</v>
      </c>
      <c r="B4" s="1"/>
      <c r="C4" s="1"/>
      <c r="D4" s="3"/>
      <c r="E4" s="1"/>
      <c r="F4" s="30"/>
      <c r="G4" s="30"/>
      <c r="H4" s="30"/>
      <c r="I4" s="30"/>
      <c r="J4" s="1"/>
    </row>
    <row r="5" spans="1:15" ht="12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5" x14ac:dyDescent="0.3">
      <c r="A6" s="3" t="s">
        <v>0</v>
      </c>
      <c r="B6" s="25"/>
      <c r="C6" s="1"/>
      <c r="D6" s="3" t="s">
        <v>29</v>
      </c>
      <c r="E6" s="1"/>
      <c r="F6" s="25"/>
      <c r="G6" s="1"/>
      <c r="H6" s="3" t="s">
        <v>52</v>
      </c>
      <c r="I6" s="26"/>
      <c r="J6" s="1"/>
    </row>
    <row r="7" spans="1:15" ht="5.25" customHeight="1" x14ac:dyDescent="0.3">
      <c r="A7" s="38" t="s">
        <v>58</v>
      </c>
      <c r="B7" s="38"/>
      <c r="C7" s="1"/>
      <c r="D7" s="3"/>
      <c r="E7" s="1"/>
      <c r="F7" s="1"/>
      <c r="G7" s="1"/>
      <c r="H7" s="3"/>
      <c r="I7" s="1"/>
      <c r="J7" s="1"/>
    </row>
    <row r="8" spans="1:15" x14ac:dyDescent="0.3">
      <c r="A8" s="38"/>
      <c r="B8" s="38"/>
      <c r="C8" s="1"/>
      <c r="D8" s="3" t="s">
        <v>30</v>
      </c>
      <c r="E8" s="6"/>
      <c r="F8" s="25"/>
      <c r="G8" s="1"/>
      <c r="H8" s="3" t="s">
        <v>56</v>
      </c>
      <c r="I8" s="29">
        <v>2025</v>
      </c>
      <c r="J8" s="7"/>
    </row>
    <row r="9" spans="1:15" ht="18" x14ac:dyDescent="0.3">
      <c r="A9" s="31"/>
      <c r="B9" s="31"/>
      <c r="C9" s="1"/>
      <c r="D9" s="3"/>
      <c r="E9" s="6"/>
      <c r="F9" s="32"/>
      <c r="G9" s="1"/>
      <c r="H9" s="3"/>
      <c r="I9" s="33"/>
      <c r="J9" s="7"/>
    </row>
    <row r="10" spans="1:15" ht="16.5" customHeight="1" x14ac:dyDescent="0.3">
      <c r="A10" s="6" t="s">
        <v>57</v>
      </c>
      <c r="B10" s="34"/>
      <c r="C10" s="6"/>
      <c r="D10" s="35"/>
      <c r="E10" s="6"/>
      <c r="F10" s="6"/>
      <c r="G10" s="6"/>
      <c r="H10" s="6"/>
      <c r="I10" s="6"/>
      <c r="J10" s="7"/>
      <c r="L10" s="5" t="s">
        <v>7</v>
      </c>
    </row>
    <row r="11" spans="1:15" ht="12" customHeight="1" x14ac:dyDescent="0.3">
      <c r="A11" s="31"/>
      <c r="B11" s="31"/>
      <c r="C11" s="1"/>
      <c r="D11" s="3"/>
      <c r="E11" s="6"/>
      <c r="F11" s="6"/>
      <c r="G11" s="1"/>
      <c r="H11" s="1"/>
      <c r="I11" s="1"/>
      <c r="J11" s="7"/>
    </row>
    <row r="12" spans="1:15" x14ac:dyDescent="0.3">
      <c r="A12" s="3" t="s">
        <v>1</v>
      </c>
      <c r="B12" s="1"/>
      <c r="C12" s="1"/>
      <c r="D12" s="1"/>
      <c r="E12" s="1"/>
      <c r="F12" s="1"/>
      <c r="G12" s="1"/>
      <c r="H12" s="1"/>
      <c r="I12" s="1"/>
      <c r="J12" s="1"/>
      <c r="L12" s="5">
        <v>100</v>
      </c>
      <c r="M12" s="4" t="s">
        <v>8</v>
      </c>
      <c r="N12" s="4" t="s">
        <v>9</v>
      </c>
      <c r="O12" s="8">
        <f>D17</f>
        <v>0</v>
      </c>
    </row>
    <row r="13" spans="1:15" ht="8.25" customHeight="1" x14ac:dyDescent="0.3">
      <c r="A13" s="3"/>
      <c r="B13" s="1"/>
      <c r="C13" s="1"/>
      <c r="D13" s="1"/>
      <c r="E13" s="37" t="s">
        <v>12</v>
      </c>
      <c r="F13" s="37"/>
      <c r="G13" s="37"/>
      <c r="H13" s="37"/>
      <c r="I13" s="37"/>
      <c r="J13" s="37"/>
    </row>
    <row r="14" spans="1:15" ht="16.5" customHeight="1" x14ac:dyDescent="0.3">
      <c r="A14" s="9" t="s">
        <v>11</v>
      </c>
      <c r="B14" s="1"/>
      <c r="C14" s="1"/>
      <c r="D14" s="26"/>
      <c r="E14" s="37"/>
      <c r="F14" s="37"/>
      <c r="G14" s="37"/>
      <c r="H14" s="37"/>
      <c r="I14" s="37"/>
      <c r="J14" s="37"/>
      <c r="L14" s="5">
        <v>100</v>
      </c>
      <c r="N14" s="4" t="s">
        <v>10</v>
      </c>
      <c r="O14" s="8">
        <f>D14</f>
        <v>0</v>
      </c>
    </row>
    <row r="15" spans="1:15" ht="8.25" customHeight="1" x14ac:dyDescent="0.3">
      <c r="A15" s="10"/>
      <c r="B15" s="1"/>
      <c r="C15" s="1"/>
      <c r="D15" s="1"/>
      <c r="E15" s="37"/>
      <c r="F15" s="37"/>
      <c r="G15" s="37"/>
      <c r="H15" s="37"/>
      <c r="I15" s="37"/>
      <c r="J15" s="37"/>
    </row>
    <row r="16" spans="1:15" ht="8.25" customHeight="1" x14ac:dyDescent="0.3">
      <c r="A16" s="10"/>
      <c r="B16" s="1"/>
      <c r="C16" s="1"/>
      <c r="D16" s="1"/>
      <c r="E16" s="37" t="s">
        <v>14</v>
      </c>
      <c r="F16" s="37"/>
      <c r="G16" s="37"/>
      <c r="H16" s="37"/>
      <c r="I16" s="37"/>
      <c r="J16" s="37"/>
    </row>
    <row r="17" spans="1:16" ht="16.5" customHeight="1" x14ac:dyDescent="0.3">
      <c r="A17" s="9" t="s">
        <v>13</v>
      </c>
      <c r="B17" s="1"/>
      <c r="C17" s="1"/>
      <c r="D17" s="26"/>
      <c r="E17" s="37"/>
      <c r="F17" s="37"/>
      <c r="G17" s="37"/>
      <c r="H17" s="37"/>
      <c r="I17" s="37"/>
      <c r="J17" s="37"/>
      <c r="L17" s="5" t="s">
        <v>16</v>
      </c>
      <c r="M17" s="4" t="s">
        <v>17</v>
      </c>
      <c r="O17" s="8">
        <f>D20</f>
        <v>0</v>
      </c>
    </row>
    <row r="18" spans="1:16" ht="8.25" customHeight="1" x14ac:dyDescent="0.3">
      <c r="A18" s="10"/>
      <c r="B18" s="1"/>
      <c r="C18" s="1"/>
      <c r="D18" s="1"/>
      <c r="E18" s="37"/>
      <c r="F18" s="37"/>
      <c r="G18" s="37"/>
      <c r="H18" s="37"/>
      <c r="I18" s="37"/>
      <c r="J18" s="37"/>
    </row>
    <row r="19" spans="1:16" ht="8.25" customHeight="1" x14ac:dyDescent="0.3">
      <c r="A19" s="10"/>
      <c r="B19" s="1"/>
      <c r="C19" s="1"/>
      <c r="D19" s="1"/>
      <c r="E19" s="37" t="s">
        <v>5</v>
      </c>
      <c r="F19" s="37"/>
      <c r="G19" s="37"/>
      <c r="H19" s="37"/>
      <c r="I19" s="37"/>
      <c r="J19" s="37"/>
    </row>
    <row r="20" spans="1:16" ht="15.75" customHeight="1" x14ac:dyDescent="0.3">
      <c r="A20" s="9" t="s">
        <v>19</v>
      </c>
      <c r="B20" s="1"/>
      <c r="C20" s="1"/>
      <c r="D20" s="26"/>
      <c r="E20" s="37"/>
      <c r="F20" s="37"/>
      <c r="G20" s="37"/>
      <c r="H20" s="37"/>
      <c r="I20" s="37"/>
      <c r="J20" s="37"/>
      <c r="L20" s="11" t="s">
        <v>15</v>
      </c>
      <c r="M20" s="39" t="s">
        <v>18</v>
      </c>
      <c r="N20" s="39"/>
    </row>
    <row r="21" spans="1:16" ht="8.25" customHeight="1" x14ac:dyDescent="0.3">
      <c r="A21" s="10"/>
      <c r="B21" s="1"/>
      <c r="C21" s="1"/>
      <c r="D21" s="1"/>
      <c r="E21" s="37"/>
      <c r="F21" s="37"/>
      <c r="G21" s="37"/>
      <c r="H21" s="37"/>
      <c r="I21" s="37"/>
      <c r="J21" s="37"/>
      <c r="M21" s="39"/>
      <c r="N21" s="39"/>
      <c r="O21" s="40">
        <f>D23</f>
        <v>0</v>
      </c>
    </row>
    <row r="22" spans="1:16" ht="8.25" customHeight="1" x14ac:dyDescent="0.3">
      <c r="A22" s="10"/>
      <c r="B22" s="1"/>
      <c r="C22" s="1"/>
      <c r="D22" s="1"/>
      <c r="E22" s="37" t="s">
        <v>20</v>
      </c>
      <c r="F22" s="37"/>
      <c r="G22" s="37"/>
      <c r="H22" s="37"/>
      <c r="I22" s="37"/>
      <c r="J22" s="37"/>
      <c r="M22" s="39"/>
      <c r="N22" s="39"/>
      <c r="O22" s="40"/>
    </row>
    <row r="23" spans="1:16" ht="16.5" customHeight="1" x14ac:dyDescent="0.3">
      <c r="A23" s="9" t="s">
        <v>2</v>
      </c>
      <c r="B23" s="1"/>
      <c r="C23" s="1"/>
      <c r="D23" s="26"/>
      <c r="E23" s="37"/>
      <c r="F23" s="37"/>
      <c r="G23" s="37"/>
      <c r="H23" s="37"/>
      <c r="I23" s="37"/>
      <c r="J23" s="37"/>
      <c r="M23" s="39"/>
      <c r="N23" s="39"/>
    </row>
    <row r="24" spans="1:16" ht="8.25" customHeight="1" x14ac:dyDescent="0.3">
      <c r="A24" s="1"/>
      <c r="B24" s="1"/>
      <c r="C24" s="1"/>
      <c r="D24" s="1"/>
      <c r="E24" s="37"/>
      <c r="F24" s="37"/>
      <c r="G24" s="37"/>
      <c r="H24" s="37"/>
      <c r="I24" s="37"/>
      <c r="J24" s="37"/>
    </row>
    <row r="25" spans="1:16" ht="15.75" customHeight="1" x14ac:dyDescent="0.3">
      <c r="A25" s="1"/>
      <c r="B25" s="1"/>
      <c r="C25" s="1"/>
      <c r="D25" s="1"/>
      <c r="E25" s="12"/>
      <c r="F25" s="12"/>
      <c r="G25" s="12"/>
      <c r="H25" s="12"/>
      <c r="I25" s="12"/>
      <c r="J25" s="12"/>
      <c r="L25" s="13">
        <v>190</v>
      </c>
      <c r="M25" s="14" t="s">
        <v>21</v>
      </c>
      <c r="N25" s="14"/>
      <c r="O25" s="15">
        <f>+O12+O14+O17+O21</f>
        <v>0</v>
      </c>
    </row>
    <row r="26" spans="1:16" x14ac:dyDescent="0.3">
      <c r="A26" s="3" t="s">
        <v>4</v>
      </c>
      <c r="B26" s="1"/>
      <c r="C26" s="1"/>
      <c r="D26" s="1"/>
      <c r="E26" s="16"/>
      <c r="F26" s="17"/>
      <c r="G26" s="17"/>
      <c r="H26" s="17"/>
      <c r="I26" s="17"/>
      <c r="J26" s="17"/>
    </row>
    <row r="27" spans="1:16" ht="8.25" customHeight="1" x14ac:dyDescent="0.3">
      <c r="A27" s="10"/>
      <c r="B27" s="1"/>
      <c r="C27" s="1"/>
      <c r="D27" s="1"/>
      <c r="E27" s="37" t="s">
        <v>69</v>
      </c>
      <c r="F27" s="37"/>
      <c r="G27" s="37"/>
      <c r="H27" s="37"/>
      <c r="I27" s="37"/>
      <c r="J27" s="37"/>
    </row>
    <row r="28" spans="1:16" ht="16.5" customHeight="1" x14ac:dyDescent="0.3">
      <c r="A28" s="9" t="s">
        <v>3</v>
      </c>
      <c r="B28" s="1"/>
      <c r="C28" s="1"/>
      <c r="D28" s="26"/>
      <c r="E28" s="37"/>
      <c r="F28" s="37"/>
      <c r="G28" s="37"/>
      <c r="H28" s="37"/>
      <c r="I28" s="37"/>
      <c r="J28" s="37"/>
      <c r="L28" s="5">
        <v>220</v>
      </c>
      <c r="M28" s="4" t="s">
        <v>22</v>
      </c>
      <c r="O28" s="8">
        <f>IF(D17&gt;1,M30,M29)</f>
        <v>0</v>
      </c>
      <c r="P28" s="18" t="s">
        <v>68</v>
      </c>
    </row>
    <row r="29" spans="1:16" ht="8.25" customHeight="1" x14ac:dyDescent="0.3">
      <c r="A29" s="10"/>
      <c r="B29" s="1"/>
      <c r="C29" s="1"/>
      <c r="D29" s="1"/>
      <c r="E29" s="37"/>
      <c r="F29" s="37"/>
      <c r="G29" s="37"/>
      <c r="H29" s="37"/>
      <c r="I29" s="37"/>
      <c r="J29" s="37"/>
      <c r="L29" s="27" t="s">
        <v>55</v>
      </c>
      <c r="M29" s="28">
        <f>IF(AND(D17&lt;1,D28&gt;6739),6739,D28)</f>
        <v>0</v>
      </c>
    </row>
    <row r="30" spans="1:16" ht="18.75" customHeight="1" x14ac:dyDescent="0.3">
      <c r="A30" s="10"/>
      <c r="B30" s="1"/>
      <c r="C30" s="1"/>
      <c r="D30" s="1"/>
      <c r="E30" s="37" t="s">
        <v>51</v>
      </c>
      <c r="F30" s="37"/>
      <c r="G30" s="37"/>
      <c r="H30" s="37"/>
      <c r="I30" s="37"/>
      <c r="J30" s="37"/>
      <c r="L30" s="27" t="s">
        <v>54</v>
      </c>
      <c r="M30" s="28">
        <f>IF(AND(D17&gt;1,D28&gt;13478),13478,D28)</f>
        <v>0</v>
      </c>
    </row>
    <row r="31" spans="1:16" ht="16.5" customHeight="1" x14ac:dyDescent="0.3">
      <c r="A31" s="9" t="s">
        <v>41</v>
      </c>
      <c r="B31" s="1"/>
      <c r="C31" s="1"/>
      <c r="D31" s="26"/>
      <c r="E31" s="37"/>
      <c r="F31" s="37"/>
      <c r="G31" s="37"/>
      <c r="H31" s="37"/>
      <c r="I31" s="37"/>
      <c r="J31" s="37"/>
      <c r="L31" s="5">
        <v>205</v>
      </c>
      <c r="M31" s="4" t="s">
        <v>23</v>
      </c>
      <c r="O31" s="8">
        <f>D34</f>
        <v>0</v>
      </c>
      <c r="P31" s="18" t="s">
        <v>45</v>
      </c>
    </row>
    <row r="32" spans="1:16" ht="8.25" customHeight="1" x14ac:dyDescent="0.3">
      <c r="A32" s="10"/>
      <c r="B32" s="1"/>
      <c r="C32" s="1"/>
      <c r="D32" s="1"/>
      <c r="E32" s="37"/>
      <c r="F32" s="37"/>
      <c r="G32" s="37"/>
      <c r="H32" s="37"/>
      <c r="I32" s="37"/>
      <c r="J32" s="37"/>
    </row>
    <row r="33" spans="1:16" ht="8.25" customHeight="1" x14ac:dyDescent="0.3">
      <c r="A33" s="10"/>
      <c r="B33" s="1"/>
      <c r="C33" s="1"/>
      <c r="D33" s="1"/>
      <c r="E33" s="37" t="s">
        <v>6</v>
      </c>
      <c r="F33" s="37"/>
      <c r="G33" s="37"/>
      <c r="H33" s="37"/>
      <c r="I33" s="37"/>
      <c r="J33" s="37"/>
    </row>
    <row r="34" spans="1:16" ht="16.5" customHeight="1" x14ac:dyDescent="0.3">
      <c r="A34" s="9" t="s">
        <v>44</v>
      </c>
      <c r="B34" s="1"/>
      <c r="C34" s="1"/>
      <c r="D34" s="26"/>
      <c r="E34" s="37"/>
      <c r="F34" s="37"/>
      <c r="G34" s="37"/>
      <c r="H34" s="37"/>
      <c r="I34" s="37"/>
      <c r="J34" s="37"/>
      <c r="L34" s="5">
        <v>230</v>
      </c>
      <c r="M34" s="4" t="s">
        <v>42</v>
      </c>
      <c r="O34" s="8">
        <f>D31</f>
        <v>0</v>
      </c>
      <c r="P34" s="18" t="s">
        <v>46</v>
      </c>
    </row>
    <row r="35" spans="1:16" ht="8.25" customHeight="1" x14ac:dyDescent="0.3">
      <c r="A35" s="10"/>
      <c r="B35" s="1"/>
      <c r="C35" s="1"/>
      <c r="D35" s="1"/>
      <c r="E35" s="37"/>
      <c r="F35" s="37"/>
      <c r="G35" s="37"/>
      <c r="H35" s="37"/>
      <c r="I35" s="37"/>
      <c r="J35" s="37"/>
    </row>
    <row r="36" spans="1:16" ht="8.25" customHeight="1" x14ac:dyDescent="0.3">
      <c r="A36" s="10"/>
      <c r="B36" s="1"/>
      <c r="C36" s="1"/>
      <c r="D36" s="1"/>
      <c r="E36" s="37" t="s">
        <v>48</v>
      </c>
      <c r="F36" s="37"/>
      <c r="G36" s="37"/>
      <c r="H36" s="37"/>
      <c r="I36" s="37"/>
      <c r="J36" s="37"/>
    </row>
    <row r="37" spans="1:16" ht="16.5" customHeight="1" x14ac:dyDescent="0.3">
      <c r="A37" s="9" t="s">
        <v>47</v>
      </c>
      <c r="B37" s="1"/>
      <c r="C37" s="1"/>
      <c r="D37" s="26"/>
      <c r="E37" s="37"/>
      <c r="F37" s="37"/>
      <c r="G37" s="37"/>
      <c r="H37" s="37"/>
      <c r="I37" s="37"/>
      <c r="J37" s="37"/>
      <c r="L37" s="11" t="s">
        <v>49</v>
      </c>
      <c r="M37" s="4" t="s">
        <v>50</v>
      </c>
      <c r="O37" s="8">
        <f>D37</f>
        <v>0</v>
      </c>
      <c r="P37" s="18"/>
    </row>
    <row r="38" spans="1:16" ht="8.25" customHeight="1" x14ac:dyDescent="0.3">
      <c r="A38" s="10"/>
      <c r="B38" s="1"/>
      <c r="C38" s="1"/>
      <c r="D38" s="1"/>
      <c r="E38" s="37"/>
      <c r="F38" s="37"/>
      <c r="G38" s="37"/>
      <c r="H38" s="37"/>
      <c r="I38" s="37"/>
      <c r="J38" s="37"/>
    </row>
    <row r="39" spans="1:16" ht="8.25" customHeight="1" x14ac:dyDescent="0.3">
      <c r="A39" s="10"/>
      <c r="B39" s="1"/>
      <c r="C39" s="1"/>
      <c r="D39" s="1"/>
      <c r="E39" s="37" t="s">
        <v>38</v>
      </c>
      <c r="F39" s="37"/>
      <c r="G39" s="37"/>
      <c r="H39" s="37"/>
      <c r="I39" s="37"/>
      <c r="J39" s="37"/>
      <c r="L39" s="4"/>
    </row>
    <row r="40" spans="1:16" ht="16.5" customHeight="1" x14ac:dyDescent="0.3">
      <c r="A40" s="9" t="s">
        <v>37</v>
      </c>
      <c r="B40" s="1"/>
      <c r="C40" s="1"/>
      <c r="D40" s="26"/>
      <c r="E40" s="37"/>
      <c r="F40" s="37"/>
      <c r="G40" s="37"/>
      <c r="H40" s="37"/>
      <c r="I40" s="37"/>
      <c r="J40" s="37"/>
      <c r="L40" s="11">
        <v>260</v>
      </c>
      <c r="M40" s="4" t="s">
        <v>24</v>
      </c>
      <c r="O40" s="19">
        <f>IF(D17&gt;1,4500,0)</f>
        <v>0</v>
      </c>
      <c r="P40" s="18" t="s">
        <v>65</v>
      </c>
    </row>
    <row r="41" spans="1:16" ht="6.75" customHeight="1" x14ac:dyDescent="0.3">
      <c r="A41" s="1"/>
      <c r="B41" s="1"/>
      <c r="C41" s="1"/>
      <c r="D41" s="1"/>
      <c r="E41" s="37"/>
      <c r="F41" s="37"/>
      <c r="G41" s="37"/>
      <c r="H41" s="37"/>
      <c r="I41" s="37"/>
      <c r="J41" s="37"/>
      <c r="P41" s="20"/>
    </row>
    <row r="42" spans="1:16" ht="15.75" customHeight="1" x14ac:dyDescent="0.3">
      <c r="A42" s="1"/>
      <c r="B42" s="1"/>
      <c r="C42" s="1"/>
      <c r="D42" s="1"/>
      <c r="E42" s="21"/>
      <c r="F42" s="21"/>
      <c r="G42" s="21"/>
      <c r="H42" s="21"/>
      <c r="I42" s="21"/>
      <c r="J42" s="21"/>
      <c r="L42" s="5">
        <v>201</v>
      </c>
      <c r="M42" s="4" t="s">
        <v>36</v>
      </c>
      <c r="O42" s="19">
        <f>IF((D14+D17)&gt;120000,4000,(D14+D17)*3%)</f>
        <v>0</v>
      </c>
      <c r="P42" s="20" t="s">
        <v>60</v>
      </c>
    </row>
    <row r="43" spans="1:16" x14ac:dyDescent="0.3">
      <c r="A43" s="3" t="s">
        <v>34</v>
      </c>
      <c r="B43" s="1"/>
      <c r="C43" s="1"/>
      <c r="D43" s="1"/>
      <c r="E43" s="37"/>
      <c r="F43" s="37"/>
      <c r="G43" s="37"/>
      <c r="H43" s="37"/>
      <c r="I43" s="37"/>
      <c r="J43" s="37"/>
    </row>
    <row r="44" spans="1:16" ht="16.5" customHeight="1" x14ac:dyDescent="0.3">
      <c r="A44" s="9" t="s">
        <v>35</v>
      </c>
      <c r="B44" s="1"/>
      <c r="C44" s="1"/>
      <c r="D44" s="36">
        <f>ROUND(O58,-2)</f>
        <v>-11800</v>
      </c>
      <c r="E44" s="37"/>
      <c r="F44" s="37"/>
      <c r="G44" s="37"/>
      <c r="H44" s="37"/>
      <c r="I44" s="37"/>
      <c r="J44" s="37"/>
      <c r="L44" s="11" t="s">
        <v>39</v>
      </c>
      <c r="M44" s="4" t="s">
        <v>24</v>
      </c>
      <c r="O44" s="19">
        <f>D40</f>
        <v>0</v>
      </c>
      <c r="P44" s="20" t="s">
        <v>59</v>
      </c>
    </row>
    <row r="45" spans="1:16" x14ac:dyDescent="0.3">
      <c r="A45" s="1"/>
      <c r="B45" s="1"/>
      <c r="C45" s="1"/>
      <c r="D45" s="1"/>
      <c r="E45" s="37"/>
      <c r="F45" s="37"/>
      <c r="G45" s="37"/>
      <c r="H45" s="37"/>
      <c r="I45" s="37"/>
      <c r="J45" s="37"/>
    </row>
    <row r="46" spans="1:16" x14ac:dyDescent="0.3">
      <c r="A46" s="22"/>
      <c r="B46" s="22"/>
      <c r="C46" s="22"/>
      <c r="D46" s="22"/>
      <c r="E46" s="23"/>
      <c r="F46" s="23"/>
      <c r="G46" s="23"/>
      <c r="H46" s="23"/>
      <c r="I46" s="23"/>
      <c r="J46" s="23"/>
      <c r="L46" s="13">
        <v>280</v>
      </c>
      <c r="M46" s="14" t="s">
        <v>25</v>
      </c>
      <c r="N46" s="14"/>
      <c r="O46" s="15">
        <f>+O42+O40+O34+O28+O37+O44+O31</f>
        <v>0</v>
      </c>
    </row>
    <row r="47" spans="1:16" x14ac:dyDescent="0.3">
      <c r="A47" s="22"/>
      <c r="B47" s="22"/>
      <c r="C47" s="22"/>
      <c r="D47" s="22"/>
      <c r="E47" s="23"/>
      <c r="F47" s="23"/>
      <c r="G47" s="23"/>
      <c r="H47" s="23"/>
      <c r="I47" s="23"/>
      <c r="J47" s="23"/>
    </row>
    <row r="48" spans="1:16" x14ac:dyDescent="0.3">
      <c r="E48" s="24"/>
      <c r="F48" s="24"/>
      <c r="G48" s="24"/>
      <c r="H48" s="24"/>
      <c r="I48" s="24"/>
      <c r="J48" s="24"/>
      <c r="L48" s="13">
        <v>299</v>
      </c>
      <c r="M48" s="14" t="s">
        <v>26</v>
      </c>
      <c r="N48" s="14"/>
      <c r="O48" s="15">
        <f>+O25-O46</f>
        <v>0</v>
      </c>
    </row>
    <row r="49" spans="5:16" x14ac:dyDescent="0.3">
      <c r="E49" s="24"/>
      <c r="F49" s="24"/>
      <c r="G49" s="24"/>
      <c r="H49" s="24"/>
      <c r="I49" s="24"/>
      <c r="J49" s="24"/>
    </row>
    <row r="50" spans="5:16" x14ac:dyDescent="0.3">
      <c r="L50" s="11" t="s">
        <v>40</v>
      </c>
      <c r="M50" s="4" t="s">
        <v>27</v>
      </c>
      <c r="O50" s="8">
        <f>IF(B6="verheiratet",23600,11800)</f>
        <v>11800</v>
      </c>
      <c r="P50" s="18" t="s">
        <v>63</v>
      </c>
    </row>
    <row r="51" spans="5:16" ht="16.5" customHeight="1" x14ac:dyDescent="0.3"/>
    <row r="52" spans="5:16" ht="28.5" x14ac:dyDescent="0.3">
      <c r="L52" s="5">
        <v>403</v>
      </c>
      <c r="M52" s="4" t="s">
        <v>28</v>
      </c>
      <c r="O52" s="8">
        <f>(F8+F6)*12500</f>
        <v>0</v>
      </c>
      <c r="P52" s="18" t="s">
        <v>62</v>
      </c>
    </row>
    <row r="54" spans="5:16" ht="28.5" x14ac:dyDescent="0.3">
      <c r="L54" s="11" t="s">
        <v>43</v>
      </c>
      <c r="M54" s="4" t="s">
        <v>31</v>
      </c>
      <c r="O54" s="8">
        <f>(F6+F8)*12000</f>
        <v>0</v>
      </c>
      <c r="P54" s="18" t="s">
        <v>61</v>
      </c>
    </row>
    <row r="55" spans="5:16" x14ac:dyDescent="0.3">
      <c r="P55" s="20"/>
    </row>
    <row r="56" spans="5:16" x14ac:dyDescent="0.3">
      <c r="L56" s="5">
        <v>407</v>
      </c>
      <c r="M56" s="4" t="s">
        <v>32</v>
      </c>
      <c r="O56" s="8">
        <f>IF(I6&gt;3292,10600,(I6*12)*30%)</f>
        <v>0</v>
      </c>
      <c r="P56" s="20" t="s">
        <v>64</v>
      </c>
    </row>
    <row r="58" spans="5:16" x14ac:dyDescent="0.3">
      <c r="L58" s="13">
        <v>490</v>
      </c>
      <c r="M58" s="14" t="s">
        <v>33</v>
      </c>
      <c r="N58" s="14"/>
      <c r="O58" s="15">
        <f>+O48-O50-O52-O54-O56</f>
        <v>-11800</v>
      </c>
    </row>
    <row r="59" spans="5:16" x14ac:dyDescent="0.3">
      <c r="L59" s="4"/>
    </row>
    <row r="60" spans="5:16" x14ac:dyDescent="0.3">
      <c r="L60" s="4"/>
    </row>
    <row r="61" spans="5:16" x14ac:dyDescent="0.3">
      <c r="L61" s="4"/>
    </row>
    <row r="62" spans="5:16" x14ac:dyDescent="0.3">
      <c r="L62" s="4"/>
    </row>
    <row r="63" spans="5:16" x14ac:dyDescent="0.3">
      <c r="L63" s="4"/>
    </row>
    <row r="64" spans="5:16" x14ac:dyDescent="0.3">
      <c r="L64" s="4"/>
    </row>
    <row r="65" spans="12:12" x14ac:dyDescent="0.3">
      <c r="L65" s="4"/>
    </row>
    <row r="66" spans="12:12" x14ac:dyDescent="0.3">
      <c r="L66" s="4"/>
    </row>
    <row r="67" spans="12:12" x14ac:dyDescent="0.3">
      <c r="L67" s="4"/>
    </row>
    <row r="68" spans="12:12" x14ac:dyDescent="0.3">
      <c r="L68" s="4"/>
    </row>
    <row r="69" spans="12:12" x14ac:dyDescent="0.3">
      <c r="L69" s="4"/>
    </row>
    <row r="70" spans="12:12" x14ac:dyDescent="0.3">
      <c r="L70" s="4"/>
    </row>
    <row r="71" spans="12:12" x14ac:dyDescent="0.3">
      <c r="L71" s="4"/>
    </row>
    <row r="72" spans="12:12" x14ac:dyDescent="0.3">
      <c r="L72" s="4"/>
    </row>
    <row r="73" spans="12:12" x14ac:dyDescent="0.3">
      <c r="L73" s="4"/>
    </row>
    <row r="74" spans="12:12" x14ac:dyDescent="0.3">
      <c r="L74" s="4"/>
    </row>
    <row r="75" spans="12:12" x14ac:dyDescent="0.3">
      <c r="L75" s="4"/>
    </row>
    <row r="76" spans="12:12" x14ac:dyDescent="0.3">
      <c r="L76" s="4"/>
    </row>
    <row r="77" spans="12:12" x14ac:dyDescent="0.3">
      <c r="L77" s="4"/>
    </row>
    <row r="78" spans="12:12" x14ac:dyDescent="0.3">
      <c r="L78" s="4"/>
    </row>
    <row r="79" spans="12:12" x14ac:dyDescent="0.3">
      <c r="L79" s="4"/>
    </row>
  </sheetData>
  <mergeCells count="13">
    <mergeCell ref="E43:J45"/>
    <mergeCell ref="A7:B8"/>
    <mergeCell ref="M20:N23"/>
    <mergeCell ref="O21:O22"/>
    <mergeCell ref="E13:J15"/>
    <mergeCell ref="E16:J18"/>
    <mergeCell ref="E19:J21"/>
    <mergeCell ref="E22:J24"/>
    <mergeCell ref="E36:J38"/>
    <mergeCell ref="E27:J29"/>
    <mergeCell ref="E33:J35"/>
    <mergeCell ref="E39:J41"/>
    <mergeCell ref="E30:J32"/>
  </mergeCells>
  <pageMargins left="0.70866141732283472" right="0.70866141732283472" top="0.78740157480314965" bottom="0.78740157480314965" header="0.31496062992125984" footer="0.31496062992125984"/>
  <pageSetup paperSize="9" scale="93" orientation="landscape" r:id="rId1"/>
  <headerFooter>
    <oddFooter>&amp;CErstellungsdatum &amp;D&amp;RSeite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Steuerperiode 2025</vt:lpstr>
      <vt:lpstr>'Steuerperiode 2025'!Druckbereich</vt:lpstr>
    </vt:vector>
  </TitlesOfParts>
  <Company>Einwohnergemeinde Baar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Gemeinde Baar</dc:creator>
  <cp:lastModifiedBy>Sylejmani Anisa</cp:lastModifiedBy>
  <cp:lastPrinted>2021-05-04T14:05:26Z</cp:lastPrinted>
  <dcterms:created xsi:type="dcterms:W3CDTF">2015-03-16T12:25:52Z</dcterms:created>
  <dcterms:modified xsi:type="dcterms:W3CDTF">2025-01-31T10:08:57Z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1031</vt:lpwstr>
  </property>
</Properties>
</file>